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'Sheet1'!$33:$33</definedName>
  </definedNames>
  <calcPr fullCalcOnLoad="1"/>
</workbook>
</file>

<file path=xl/sharedStrings.xml><?xml version="1.0" encoding="utf-8"?>
<sst xmlns="http://schemas.openxmlformats.org/spreadsheetml/2006/main" count="569" uniqueCount="268">
  <si>
    <t>名称</t>
  </si>
  <si>
    <t>规格</t>
  </si>
  <si>
    <t>数量</t>
  </si>
  <si>
    <t>单位</t>
  </si>
  <si>
    <t>送到价</t>
  </si>
  <si>
    <t>备注</t>
  </si>
  <si>
    <t>日本矮海棠</t>
  </si>
  <si>
    <t>P81-100，H101-130</t>
  </si>
  <si>
    <t>株</t>
  </si>
  <si>
    <t>株形丰满，自然优美</t>
  </si>
  <si>
    <t>红王子锦带</t>
  </si>
  <si>
    <t>P80    H100</t>
  </si>
  <si>
    <t>花叶杞柳</t>
  </si>
  <si>
    <t>P91-100</t>
  </si>
  <si>
    <t>结香</t>
  </si>
  <si>
    <t>P91-100    H100</t>
  </si>
  <si>
    <t>火棘</t>
  </si>
  <si>
    <t>P121-150</t>
  </si>
  <si>
    <t>金丝桃</t>
  </si>
  <si>
    <t>P81-100    H101-120</t>
  </si>
  <si>
    <t>水果兰</t>
  </si>
  <si>
    <t>P100    H120</t>
  </si>
  <si>
    <t>无刺构骨</t>
  </si>
  <si>
    <t>银姬小蜡</t>
  </si>
  <si>
    <t>P100    H80</t>
  </si>
  <si>
    <t>金边胡颓子</t>
  </si>
  <si>
    <t>P120    H100</t>
  </si>
  <si>
    <t>小叶黄杨球</t>
  </si>
  <si>
    <t>基部平地分枝，株形丰满，球形</t>
  </si>
  <si>
    <t>金森女贞球A</t>
  </si>
  <si>
    <t>P121-140</t>
  </si>
  <si>
    <t>金森女贞球B</t>
  </si>
  <si>
    <t>金禾女贞球A</t>
  </si>
  <si>
    <t>金禾女贞球B</t>
  </si>
  <si>
    <t>龟甲冬青球</t>
  </si>
  <si>
    <t>P120</t>
  </si>
  <si>
    <t>红继木球A</t>
  </si>
  <si>
    <t>P161-180</t>
  </si>
  <si>
    <t>红继木球B</t>
  </si>
  <si>
    <t>P121-130</t>
  </si>
  <si>
    <t>海桐球A</t>
  </si>
  <si>
    <t>P180    H201-220</t>
  </si>
  <si>
    <t>海桐球B</t>
  </si>
  <si>
    <t>P150</t>
  </si>
  <si>
    <t>海桐球C</t>
  </si>
  <si>
    <t>P13</t>
  </si>
  <si>
    <t>春鹃球A</t>
  </si>
  <si>
    <t>P141-160</t>
  </si>
  <si>
    <t>春鹃球B</t>
  </si>
  <si>
    <t>大叶栀子</t>
  </si>
  <si>
    <t>P101-120</t>
  </si>
  <si>
    <t>红叶石楠球A</t>
  </si>
  <si>
    <t>红叶石楠球B</t>
  </si>
  <si>
    <t xml:space="preserve">P120 </t>
  </si>
  <si>
    <t>茶梅球</t>
  </si>
  <si>
    <t>P71-80    H71-80</t>
  </si>
  <si>
    <t>株形丰满，球形</t>
  </si>
  <si>
    <t>多头苏铁</t>
  </si>
  <si>
    <t>H101-120</t>
  </si>
  <si>
    <t>2头以上</t>
  </si>
  <si>
    <t>丝兰</t>
  </si>
  <si>
    <t>H91-110</t>
  </si>
  <si>
    <t>全冠，蓬形丰满，不脱脚</t>
  </si>
  <si>
    <t>木香</t>
  </si>
  <si>
    <t>多年生</t>
  </si>
  <si>
    <t>m</t>
  </si>
  <si>
    <t>0.5米/株</t>
  </si>
  <si>
    <t>草莓</t>
  </si>
  <si>
    <t>㎡</t>
  </si>
  <si>
    <t>容器苗，25株/㎡</t>
  </si>
  <si>
    <t>常春藤</t>
  </si>
  <si>
    <t>三年生   H40</t>
  </si>
  <si>
    <t>红花金银花</t>
  </si>
  <si>
    <t>野蔷薇</t>
  </si>
  <si>
    <t>八仙花</t>
  </si>
  <si>
    <t>H25-30</t>
  </si>
  <si>
    <t>常夏石竹</t>
  </si>
  <si>
    <t>H10-15   P10-15</t>
  </si>
  <si>
    <t>容器苗，64株/㎡</t>
  </si>
  <si>
    <t>美女樱</t>
  </si>
  <si>
    <t>宿根福禄考</t>
  </si>
  <si>
    <t>紫娇花</t>
  </si>
  <si>
    <t>H10-15   P15-20</t>
  </si>
  <si>
    <t>容器苗，49株/㎡</t>
  </si>
  <si>
    <t>金叶佛甲草</t>
  </si>
  <si>
    <t>紫鸭跖草</t>
  </si>
  <si>
    <t>H15-25   P10</t>
  </si>
  <si>
    <t>紫叶酢浆草</t>
  </si>
  <si>
    <t>H10-15   P10</t>
  </si>
  <si>
    <t>红花酢浆草</t>
  </si>
  <si>
    <t>白三叶</t>
  </si>
  <si>
    <t>葱兰</t>
  </si>
  <si>
    <t>鸢尾</t>
  </si>
  <si>
    <t>大花萱草</t>
  </si>
  <si>
    <t>H10-15  P10-15</t>
  </si>
  <si>
    <t>黄金菊</t>
  </si>
  <si>
    <t>H30-25   P25-30</t>
  </si>
  <si>
    <t>八宝景天</t>
  </si>
  <si>
    <t>P5-8   H5-8</t>
  </si>
  <si>
    <t>丰花月季</t>
  </si>
  <si>
    <t>大花六道木</t>
  </si>
  <si>
    <t xml:space="preserve">P16-20    </t>
  </si>
  <si>
    <t>容器苗，36株/㎡</t>
  </si>
  <si>
    <t>花叶蔓长春</t>
  </si>
  <si>
    <t xml:space="preserve"> H15</t>
  </si>
  <si>
    <t>P25    H30</t>
  </si>
  <si>
    <t>花叶锦带</t>
  </si>
  <si>
    <t>金焰绣线菊</t>
  </si>
  <si>
    <t>金山绣线菊</t>
  </si>
  <si>
    <t>红花绣线菊</t>
  </si>
  <si>
    <t>P30    H30</t>
  </si>
  <si>
    <t>火焰南天竹</t>
  </si>
  <si>
    <t xml:space="preserve"> H25-40</t>
  </si>
  <si>
    <t>直立冬青</t>
  </si>
  <si>
    <t>小叶栀子</t>
  </si>
  <si>
    <t>P15-20    H20-25</t>
  </si>
  <si>
    <t>金禾女贞</t>
  </si>
  <si>
    <t>P20    H30</t>
  </si>
  <si>
    <t>臭牡丹</t>
  </si>
  <si>
    <t>P15-20    H21-30</t>
  </si>
  <si>
    <t>大吴风草</t>
  </si>
  <si>
    <t>H10-12   P10-15</t>
  </si>
  <si>
    <t>玉簪</t>
  </si>
  <si>
    <t>迷迭香</t>
  </si>
  <si>
    <t>H25-30   P10-15</t>
  </si>
  <si>
    <t>花叶络石</t>
  </si>
  <si>
    <t>H30-40</t>
  </si>
  <si>
    <t>盆栽苗，36株/㎡</t>
  </si>
  <si>
    <t>慈孝竹</t>
  </si>
  <si>
    <t>H:200以上</t>
  </si>
  <si>
    <t>16株/㎡</t>
  </si>
  <si>
    <t>花叶石竹</t>
  </si>
  <si>
    <t>H:20-25 P:20-25</t>
  </si>
  <si>
    <t>H35-45   P25-30</t>
  </si>
  <si>
    <t>容器苗，16株/㎡</t>
  </si>
  <si>
    <t>花叶薄荷</t>
  </si>
  <si>
    <t>箬竹</t>
  </si>
  <si>
    <t>P31-40    H45-50</t>
  </si>
  <si>
    <t>菲白竹</t>
  </si>
  <si>
    <t>P10-20</t>
  </si>
  <si>
    <t>丛竹</t>
  </si>
  <si>
    <t>P250   H600</t>
  </si>
  <si>
    <t>丛</t>
  </si>
  <si>
    <t>自然生长</t>
  </si>
  <si>
    <t>刚竹</t>
  </si>
  <si>
    <t>紫竹</t>
  </si>
  <si>
    <t>楠竹</t>
  </si>
  <si>
    <t>H:201以上</t>
  </si>
  <si>
    <t>1株/㎡</t>
  </si>
  <si>
    <t>八角金盘</t>
  </si>
  <si>
    <t>P31-40    H31-40</t>
  </si>
  <si>
    <t>洒金桃叶珊瑚</t>
  </si>
  <si>
    <t>P21-30    H31-40</t>
  </si>
  <si>
    <t>窄叶十大功劳</t>
  </si>
  <si>
    <t>云南黄馨</t>
  </si>
  <si>
    <t>3年生</t>
  </si>
  <si>
    <t>36株/㎡</t>
  </si>
  <si>
    <t>南天竹</t>
  </si>
  <si>
    <t>伞房决明</t>
  </si>
  <si>
    <t>P30-40</t>
  </si>
  <si>
    <t>P15-20    H30-40</t>
  </si>
  <si>
    <t>红继木</t>
  </si>
  <si>
    <t>P15-20    H30</t>
  </si>
  <si>
    <t>春鹃</t>
  </si>
  <si>
    <t>夏鹃</t>
  </si>
  <si>
    <t>P20-25    H30-35</t>
  </si>
  <si>
    <t>龟甲冬青</t>
  </si>
  <si>
    <t>茶梅</t>
  </si>
  <si>
    <t>P20-25    H20-25</t>
  </si>
  <si>
    <t>细叶萼炬花</t>
  </si>
  <si>
    <t>H10-15   P20</t>
  </si>
  <si>
    <t>细叶麦冬</t>
  </si>
  <si>
    <t>H10-15   P15</t>
  </si>
  <si>
    <t>肾蕨</t>
  </si>
  <si>
    <t>H30   P15-20</t>
  </si>
  <si>
    <t>花叶美人蕉</t>
  </si>
  <si>
    <t>柳叶马鞭草</t>
  </si>
  <si>
    <t>H50   P30</t>
  </si>
  <si>
    <t>宿根鼠尾草</t>
  </si>
  <si>
    <t>H20-25   P10-15</t>
  </si>
  <si>
    <t>大花金鸡菊</t>
  </si>
  <si>
    <t>H30   P25</t>
  </si>
  <si>
    <t>波斯菊</t>
  </si>
  <si>
    <t>H20-30</t>
  </si>
  <si>
    <t>美丽月见草</t>
  </si>
  <si>
    <t>H30   P10-15</t>
  </si>
  <si>
    <t>射干</t>
  </si>
  <si>
    <t>H40-45   P15-20</t>
  </si>
  <si>
    <t>蜀葵</t>
  </si>
  <si>
    <t>H20-25   P25-30</t>
  </si>
  <si>
    <t>万寿菊</t>
  </si>
  <si>
    <t>P20-25</t>
  </si>
  <si>
    <t>郁金香</t>
  </si>
  <si>
    <t>球径2.5-3</t>
  </si>
  <si>
    <t>容器苗，100株/㎡</t>
  </si>
  <si>
    <t>百日草</t>
  </si>
  <si>
    <t>一串红</t>
  </si>
  <si>
    <t>P19-24</t>
  </si>
  <si>
    <t>四季秋海棠</t>
  </si>
  <si>
    <t>三色堇</t>
  </si>
  <si>
    <t>夏堇</t>
  </si>
  <si>
    <t>变叶木</t>
  </si>
  <si>
    <t>H30-50</t>
  </si>
  <si>
    <t>容器苗，9株/㎡</t>
  </si>
  <si>
    <t>彩叶草</t>
  </si>
  <si>
    <t>P15-20</t>
  </si>
  <si>
    <t>花毛莨</t>
  </si>
  <si>
    <t>H25-30   P20-25</t>
  </si>
  <si>
    <t>毛地黄</t>
  </si>
  <si>
    <t>凤尾鸡冠花</t>
  </si>
  <si>
    <t>时令花卉</t>
  </si>
  <si>
    <t>P:10-15</t>
  </si>
  <si>
    <t>羽衣甘蓝</t>
  </si>
  <si>
    <t>36盆/㎡</t>
  </si>
  <si>
    <t>金叶苕</t>
  </si>
  <si>
    <t>25株/㎡</t>
  </si>
  <si>
    <t>鱼腥草</t>
  </si>
  <si>
    <t>朝天椒</t>
  </si>
  <si>
    <t>H15-20   P12-15</t>
  </si>
  <si>
    <t>五彩椒</t>
  </si>
  <si>
    <t>金叶苔草</t>
  </si>
  <si>
    <t>H8-10   P8-10</t>
  </si>
  <si>
    <t>金边燕麦草</t>
  </si>
  <si>
    <t>蓝羊茅</t>
  </si>
  <si>
    <t>H30-50   P25-30</t>
  </si>
  <si>
    <t>9丛/㎡，自然生长</t>
  </si>
  <si>
    <t>紫穗狼尾草</t>
  </si>
  <si>
    <t>H50-70   P45</t>
  </si>
  <si>
    <t>4丛/㎡，自然生长</t>
  </si>
  <si>
    <t>粉黛乱子草</t>
  </si>
  <si>
    <t>晨光芒</t>
  </si>
  <si>
    <t>H80   P60</t>
  </si>
  <si>
    <t>细叶芒</t>
  </si>
  <si>
    <t>H70-90  P35</t>
  </si>
  <si>
    <t>斑叶芒</t>
  </si>
  <si>
    <t>H100-120   P40-50</t>
  </si>
  <si>
    <t>血草</t>
  </si>
  <si>
    <t>H40   P20</t>
  </si>
  <si>
    <t>矮蒲苇</t>
  </si>
  <si>
    <t xml:space="preserve">H50 </t>
  </si>
  <si>
    <t>草坪</t>
  </si>
  <si>
    <t>百慕大加播黑麦草</t>
  </si>
  <si>
    <t>人参果</t>
  </si>
  <si>
    <t>H:40  P:25</t>
  </si>
  <si>
    <t>春娟</t>
  </si>
  <si>
    <t>H30   P30</t>
  </si>
  <si>
    <t>法国冬青</t>
  </si>
  <si>
    <t>H120</t>
  </si>
  <si>
    <t>金森女贞</t>
  </si>
  <si>
    <t>H40   P30</t>
  </si>
  <si>
    <t>红叶石楠</t>
  </si>
  <si>
    <t>H120 P20</t>
  </si>
  <si>
    <t>H40-45</t>
  </si>
  <si>
    <t>土壤改良</t>
  </si>
  <si>
    <t>原土：泥炭：砂</t>
  </si>
  <si>
    <t>除草剂</t>
  </si>
  <si>
    <t>农达</t>
  </si>
  <si>
    <t>瓶</t>
  </si>
  <si>
    <t>1斤装</t>
  </si>
  <si>
    <t>双飞粉</t>
  </si>
  <si>
    <t>袋</t>
  </si>
  <si>
    <t>工程清单</t>
  </si>
  <si>
    <t>一</t>
  </si>
  <si>
    <t>二</t>
  </si>
  <si>
    <t>三年生 H100</t>
  </si>
  <si>
    <t>3年生 5分枝以上</t>
  </si>
  <si>
    <t>3分枝以上    H31-40</t>
  </si>
  <si>
    <r>
      <t>注意：</t>
    </r>
    <r>
      <rPr>
        <sz val="10"/>
        <rFont val="宋体"/>
        <family val="0"/>
      </rPr>
      <t>1、报价为送到价，不含税点，项目地点为湖北省嘉鱼县官桥村；
      2、所有品种达标即可，不要求精品；
      3、报价截止日期7月28日下午6点以前；
      4、项目采购部联系方式，李13217159638。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</si>
</sst>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39">
      <selection activeCell="G157" sqref="G157"/>
    </sheetView>
  </sheetViews>
  <sheetFormatPr defaultColWidth="9.00390625" defaultRowHeight="14.25"/>
  <cols>
    <col min="1" max="1" width="4.75390625" style="2" customWidth="1"/>
    <col min="2" max="2" width="12.75390625" style="2" customWidth="1"/>
    <col min="3" max="3" width="18.75390625" style="2" customWidth="1"/>
    <col min="4" max="5" width="9.00390625" style="2" customWidth="1"/>
    <col min="6" max="6" width="11.00390625" style="2" customWidth="1"/>
    <col min="7" max="7" width="24.00390625" style="2" customWidth="1"/>
    <col min="8" max="16384" width="9.00390625" style="2" customWidth="1"/>
  </cols>
  <sheetData>
    <row r="1" spans="1:9" ht="27" customHeight="1">
      <c r="A1" s="6" t="s">
        <v>261</v>
      </c>
      <c r="B1" s="6"/>
      <c r="C1" s="6"/>
      <c r="D1" s="6"/>
      <c r="E1" s="6"/>
      <c r="F1" s="6"/>
      <c r="G1" s="6"/>
      <c r="I1" s="4"/>
    </row>
    <row r="2" spans="1:7" ht="57.75" customHeight="1">
      <c r="A2" s="7" t="s">
        <v>267</v>
      </c>
      <c r="B2" s="8"/>
      <c r="C2" s="8"/>
      <c r="D2" s="8"/>
      <c r="E2" s="8"/>
      <c r="F2" s="8"/>
      <c r="G2" s="8"/>
    </row>
    <row r="3" spans="1:7" ht="15" customHeight="1">
      <c r="A3" s="3" t="s">
        <v>262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15" customHeight="1">
      <c r="A4" s="1">
        <v>1</v>
      </c>
      <c r="B4" s="1" t="s">
        <v>6</v>
      </c>
      <c r="C4" s="5" t="s">
        <v>7</v>
      </c>
      <c r="D4" s="1">
        <v>19</v>
      </c>
      <c r="E4" s="1" t="s">
        <v>8</v>
      </c>
      <c r="F4" s="1"/>
      <c r="G4" s="1" t="s">
        <v>9</v>
      </c>
    </row>
    <row r="5" spans="1:7" ht="15" customHeight="1">
      <c r="A5" s="1">
        <v>2</v>
      </c>
      <c r="B5" s="1" t="s">
        <v>10</v>
      </c>
      <c r="C5" s="5" t="s">
        <v>11</v>
      </c>
      <c r="D5" s="1">
        <v>19</v>
      </c>
      <c r="E5" s="1" t="s">
        <v>8</v>
      </c>
      <c r="F5" s="1"/>
      <c r="G5" s="1" t="s">
        <v>9</v>
      </c>
    </row>
    <row r="6" spans="1:7" ht="15" customHeight="1">
      <c r="A6" s="1">
        <v>3</v>
      </c>
      <c r="B6" s="1" t="s">
        <v>12</v>
      </c>
      <c r="C6" s="5" t="s">
        <v>13</v>
      </c>
      <c r="D6" s="1">
        <v>14</v>
      </c>
      <c r="E6" s="1" t="s">
        <v>8</v>
      </c>
      <c r="F6" s="1"/>
      <c r="G6" s="1" t="s">
        <v>9</v>
      </c>
    </row>
    <row r="7" spans="1:7" ht="15" customHeight="1">
      <c r="A7" s="1">
        <v>4</v>
      </c>
      <c r="B7" s="1" t="s">
        <v>14</v>
      </c>
      <c r="C7" s="5" t="s">
        <v>15</v>
      </c>
      <c r="D7" s="1">
        <v>26</v>
      </c>
      <c r="E7" s="1" t="s">
        <v>8</v>
      </c>
      <c r="F7" s="1"/>
      <c r="G7" s="1" t="s">
        <v>9</v>
      </c>
    </row>
    <row r="8" spans="1:7" ht="15" customHeight="1">
      <c r="A8" s="1">
        <v>5</v>
      </c>
      <c r="B8" s="1" t="s">
        <v>16</v>
      </c>
      <c r="C8" s="5" t="s">
        <v>17</v>
      </c>
      <c r="D8" s="1">
        <v>26</v>
      </c>
      <c r="E8" s="1" t="s">
        <v>8</v>
      </c>
      <c r="F8" s="1"/>
      <c r="G8" s="1" t="s">
        <v>9</v>
      </c>
    </row>
    <row r="9" spans="1:7" ht="15" customHeight="1">
      <c r="A9" s="1">
        <v>6</v>
      </c>
      <c r="B9" s="1" t="s">
        <v>18</v>
      </c>
      <c r="C9" s="5" t="s">
        <v>19</v>
      </c>
      <c r="D9" s="1">
        <v>45</v>
      </c>
      <c r="E9" s="1" t="s">
        <v>8</v>
      </c>
      <c r="F9" s="1"/>
      <c r="G9" s="1" t="s">
        <v>9</v>
      </c>
    </row>
    <row r="10" spans="1:7" ht="15" customHeight="1">
      <c r="A10" s="1">
        <v>7</v>
      </c>
      <c r="B10" s="1" t="s">
        <v>20</v>
      </c>
      <c r="C10" s="5" t="s">
        <v>21</v>
      </c>
      <c r="D10" s="1">
        <v>58</v>
      </c>
      <c r="E10" s="1" t="s">
        <v>8</v>
      </c>
      <c r="F10" s="1"/>
      <c r="G10" s="1" t="s">
        <v>9</v>
      </c>
    </row>
    <row r="11" spans="1:7" ht="15" customHeight="1">
      <c r="A11" s="1">
        <v>8</v>
      </c>
      <c r="B11" s="1" t="s">
        <v>22</v>
      </c>
      <c r="C11" s="5" t="s">
        <v>13</v>
      </c>
      <c r="D11" s="1">
        <v>24</v>
      </c>
      <c r="E11" s="1" t="s">
        <v>8</v>
      </c>
      <c r="F11" s="1"/>
      <c r="G11" s="1" t="s">
        <v>9</v>
      </c>
    </row>
    <row r="12" spans="1:7" ht="15" customHeight="1">
      <c r="A12" s="1">
        <v>9</v>
      </c>
      <c r="B12" s="1" t="s">
        <v>23</v>
      </c>
      <c r="C12" s="5" t="s">
        <v>24</v>
      </c>
      <c r="D12" s="1">
        <v>41</v>
      </c>
      <c r="E12" s="1" t="s">
        <v>8</v>
      </c>
      <c r="F12" s="1"/>
      <c r="G12" s="1" t="s">
        <v>9</v>
      </c>
    </row>
    <row r="13" spans="1:7" ht="15" customHeight="1">
      <c r="A13" s="1">
        <v>10</v>
      </c>
      <c r="B13" s="1" t="s">
        <v>25</v>
      </c>
      <c r="C13" s="5" t="s">
        <v>26</v>
      </c>
      <c r="D13" s="1">
        <v>23</v>
      </c>
      <c r="E13" s="1" t="s">
        <v>8</v>
      </c>
      <c r="F13" s="1"/>
      <c r="G13" s="1" t="s">
        <v>9</v>
      </c>
    </row>
    <row r="14" spans="1:7" ht="15" customHeight="1">
      <c r="A14" s="1">
        <v>11</v>
      </c>
      <c r="B14" s="1" t="s">
        <v>27</v>
      </c>
      <c r="C14" s="5" t="s">
        <v>13</v>
      </c>
      <c r="D14" s="1">
        <v>3</v>
      </c>
      <c r="E14" s="1" t="s">
        <v>8</v>
      </c>
      <c r="F14" s="1"/>
      <c r="G14" s="1" t="s">
        <v>28</v>
      </c>
    </row>
    <row r="15" spans="1:7" ht="15" customHeight="1">
      <c r="A15" s="1">
        <v>12</v>
      </c>
      <c r="B15" s="1" t="s">
        <v>29</v>
      </c>
      <c r="C15" s="5" t="s">
        <v>30</v>
      </c>
      <c r="D15" s="1">
        <v>4</v>
      </c>
      <c r="E15" s="1" t="s">
        <v>8</v>
      </c>
      <c r="F15" s="1"/>
      <c r="G15" s="1" t="s">
        <v>28</v>
      </c>
    </row>
    <row r="16" spans="1:7" ht="15" customHeight="1">
      <c r="A16" s="1">
        <v>13</v>
      </c>
      <c r="B16" s="1" t="s">
        <v>31</v>
      </c>
      <c r="C16" s="5" t="s">
        <v>13</v>
      </c>
      <c r="D16" s="1">
        <v>5</v>
      </c>
      <c r="E16" s="1" t="s">
        <v>8</v>
      </c>
      <c r="F16" s="1"/>
      <c r="G16" s="1" t="s">
        <v>28</v>
      </c>
    </row>
    <row r="17" spans="1:7" ht="15" customHeight="1">
      <c r="A17" s="1">
        <v>14</v>
      </c>
      <c r="B17" s="1" t="s">
        <v>32</v>
      </c>
      <c r="C17" s="5" t="s">
        <v>30</v>
      </c>
      <c r="D17" s="1">
        <v>23</v>
      </c>
      <c r="E17" s="1" t="s">
        <v>8</v>
      </c>
      <c r="F17" s="1"/>
      <c r="G17" s="1" t="s">
        <v>28</v>
      </c>
    </row>
    <row r="18" spans="1:7" ht="15" customHeight="1">
      <c r="A18" s="1">
        <v>17</v>
      </c>
      <c r="B18" s="1" t="s">
        <v>33</v>
      </c>
      <c r="C18" s="5" t="s">
        <v>13</v>
      </c>
      <c r="D18" s="1">
        <v>31</v>
      </c>
      <c r="E18" s="1" t="s">
        <v>8</v>
      </c>
      <c r="F18" s="1"/>
      <c r="G18" s="1" t="s">
        <v>28</v>
      </c>
    </row>
    <row r="19" spans="1:7" ht="15" customHeight="1">
      <c r="A19" s="1">
        <v>18</v>
      </c>
      <c r="B19" s="1" t="s">
        <v>34</v>
      </c>
      <c r="C19" s="5" t="s">
        <v>35</v>
      </c>
      <c r="D19" s="1">
        <v>9</v>
      </c>
      <c r="E19" s="1" t="s">
        <v>8</v>
      </c>
      <c r="F19" s="1"/>
      <c r="G19" s="1" t="s">
        <v>28</v>
      </c>
    </row>
    <row r="20" spans="1:7" ht="15" customHeight="1">
      <c r="A20" s="1">
        <v>19</v>
      </c>
      <c r="B20" s="1" t="s">
        <v>36</v>
      </c>
      <c r="C20" s="5" t="s">
        <v>37</v>
      </c>
      <c r="D20" s="1">
        <v>6</v>
      </c>
      <c r="E20" s="1" t="s">
        <v>8</v>
      </c>
      <c r="F20" s="1"/>
      <c r="G20" s="1" t="s">
        <v>28</v>
      </c>
    </row>
    <row r="21" spans="1:7" ht="15" customHeight="1">
      <c r="A21" s="1">
        <v>20</v>
      </c>
      <c r="B21" s="1" t="s">
        <v>38</v>
      </c>
      <c r="C21" s="5" t="s">
        <v>39</v>
      </c>
      <c r="D21" s="1">
        <v>27</v>
      </c>
      <c r="E21" s="1" t="s">
        <v>8</v>
      </c>
      <c r="F21" s="1"/>
      <c r="G21" s="1" t="s">
        <v>28</v>
      </c>
    </row>
    <row r="22" spans="1:7" ht="15" customHeight="1">
      <c r="A22" s="1">
        <v>21</v>
      </c>
      <c r="B22" s="1" t="s">
        <v>40</v>
      </c>
      <c r="C22" s="5" t="s">
        <v>41</v>
      </c>
      <c r="D22" s="1">
        <v>4</v>
      </c>
      <c r="E22" s="1" t="s">
        <v>8</v>
      </c>
      <c r="F22" s="1"/>
      <c r="G22" s="1" t="s">
        <v>28</v>
      </c>
    </row>
    <row r="23" spans="1:7" ht="15" customHeight="1">
      <c r="A23" s="1">
        <v>22</v>
      </c>
      <c r="B23" s="1" t="s">
        <v>42</v>
      </c>
      <c r="C23" s="5" t="s">
        <v>43</v>
      </c>
      <c r="D23" s="1">
        <v>11</v>
      </c>
      <c r="E23" s="1" t="s">
        <v>8</v>
      </c>
      <c r="F23" s="1"/>
      <c r="G23" s="1" t="s">
        <v>28</v>
      </c>
    </row>
    <row r="24" spans="1:7" ht="15" customHeight="1">
      <c r="A24" s="1">
        <v>23</v>
      </c>
      <c r="B24" s="1" t="s">
        <v>44</v>
      </c>
      <c r="C24" s="5" t="s">
        <v>45</v>
      </c>
      <c r="D24" s="1">
        <v>4</v>
      </c>
      <c r="E24" s="1" t="s">
        <v>8</v>
      </c>
      <c r="F24" s="1"/>
      <c r="G24" s="1" t="s">
        <v>28</v>
      </c>
    </row>
    <row r="25" spans="1:7" ht="15" customHeight="1">
      <c r="A25" s="1">
        <v>24</v>
      </c>
      <c r="B25" s="1" t="s">
        <v>46</v>
      </c>
      <c r="C25" s="5" t="s">
        <v>47</v>
      </c>
      <c r="D25" s="1">
        <v>7</v>
      </c>
      <c r="E25" s="1" t="s">
        <v>8</v>
      </c>
      <c r="F25" s="1"/>
      <c r="G25" s="1" t="s">
        <v>9</v>
      </c>
    </row>
    <row r="26" spans="1:7" ht="15" customHeight="1">
      <c r="A26" s="1">
        <v>25</v>
      </c>
      <c r="B26" s="1" t="s">
        <v>48</v>
      </c>
      <c r="C26" s="5" t="s">
        <v>13</v>
      </c>
      <c r="D26" s="1">
        <v>66</v>
      </c>
      <c r="E26" s="1" t="s">
        <v>8</v>
      </c>
      <c r="F26" s="1"/>
      <c r="G26" s="1" t="s">
        <v>9</v>
      </c>
    </row>
    <row r="27" spans="1:7" ht="15" customHeight="1">
      <c r="A27" s="1">
        <v>26</v>
      </c>
      <c r="B27" s="1" t="s">
        <v>49</v>
      </c>
      <c r="C27" s="5" t="s">
        <v>50</v>
      </c>
      <c r="D27" s="1">
        <v>53</v>
      </c>
      <c r="E27" s="1" t="s">
        <v>8</v>
      </c>
      <c r="F27" s="1"/>
      <c r="G27" s="1" t="s">
        <v>9</v>
      </c>
    </row>
    <row r="28" spans="1:7" ht="15" customHeight="1">
      <c r="A28" s="1">
        <v>27</v>
      </c>
      <c r="B28" s="1" t="s">
        <v>51</v>
      </c>
      <c r="C28" s="5" t="s">
        <v>41</v>
      </c>
      <c r="D28" s="1">
        <v>11</v>
      </c>
      <c r="E28" s="1" t="s">
        <v>8</v>
      </c>
      <c r="F28" s="1"/>
      <c r="G28" s="1" t="s">
        <v>28</v>
      </c>
    </row>
    <row r="29" spans="1:7" ht="15" customHeight="1">
      <c r="A29" s="1">
        <v>28</v>
      </c>
      <c r="B29" s="1" t="s">
        <v>52</v>
      </c>
      <c r="C29" s="5" t="s">
        <v>53</v>
      </c>
      <c r="D29" s="1">
        <v>22</v>
      </c>
      <c r="E29" s="1" t="s">
        <v>8</v>
      </c>
      <c r="F29" s="1"/>
      <c r="G29" s="1" t="s">
        <v>28</v>
      </c>
    </row>
    <row r="30" spans="1:7" ht="15" customHeight="1">
      <c r="A30" s="1">
        <v>29</v>
      </c>
      <c r="B30" s="1" t="s">
        <v>54</v>
      </c>
      <c r="C30" s="5" t="s">
        <v>55</v>
      </c>
      <c r="D30" s="1">
        <v>16</v>
      </c>
      <c r="E30" s="1" t="s">
        <v>8</v>
      </c>
      <c r="F30" s="1"/>
      <c r="G30" s="1" t="s">
        <v>56</v>
      </c>
    </row>
    <row r="31" spans="1:7" ht="15" customHeight="1">
      <c r="A31" s="1">
        <v>30</v>
      </c>
      <c r="B31" s="1" t="s">
        <v>57</v>
      </c>
      <c r="C31" s="5" t="s">
        <v>58</v>
      </c>
      <c r="D31" s="1">
        <v>54</v>
      </c>
      <c r="E31" s="1" t="s">
        <v>8</v>
      </c>
      <c r="F31" s="1"/>
      <c r="G31" s="1" t="s">
        <v>59</v>
      </c>
    </row>
    <row r="32" spans="1:7" ht="15" customHeight="1">
      <c r="A32" s="1">
        <v>31</v>
      </c>
      <c r="B32" s="1" t="s">
        <v>60</v>
      </c>
      <c r="C32" s="5" t="s">
        <v>61</v>
      </c>
      <c r="D32" s="1">
        <v>21</v>
      </c>
      <c r="E32" s="1" t="s">
        <v>8</v>
      </c>
      <c r="F32" s="1"/>
      <c r="G32" s="1" t="s">
        <v>62</v>
      </c>
    </row>
    <row r="33" spans="1:7" ht="15" customHeight="1">
      <c r="A33" s="3" t="s">
        <v>263</v>
      </c>
      <c r="B33" s="3" t="s">
        <v>0</v>
      </c>
      <c r="C33" s="3" t="s">
        <v>1</v>
      </c>
      <c r="D33" s="3" t="s">
        <v>2</v>
      </c>
      <c r="E33" s="3" t="s">
        <v>3</v>
      </c>
      <c r="F33" s="3"/>
      <c r="G33" s="3" t="s">
        <v>5</v>
      </c>
    </row>
    <row r="34" spans="1:7" ht="15" customHeight="1">
      <c r="A34" s="1">
        <v>1</v>
      </c>
      <c r="B34" s="1" t="s">
        <v>63</v>
      </c>
      <c r="C34" s="5" t="s">
        <v>64</v>
      </c>
      <c r="D34" s="1">
        <f>45</f>
        <v>45</v>
      </c>
      <c r="E34" s="1" t="s">
        <v>65</v>
      </c>
      <c r="F34" s="1"/>
      <c r="G34" s="1" t="s">
        <v>66</v>
      </c>
    </row>
    <row r="35" spans="1:7" ht="15" customHeight="1">
      <c r="A35" s="1">
        <v>2</v>
      </c>
      <c r="B35" s="1" t="s">
        <v>67</v>
      </c>
      <c r="C35" s="5" t="s">
        <v>64</v>
      </c>
      <c r="D35" s="1">
        <f>26+13</f>
        <v>39</v>
      </c>
      <c r="E35" s="1" t="s">
        <v>68</v>
      </c>
      <c r="F35" s="1"/>
      <c r="G35" s="1" t="s">
        <v>69</v>
      </c>
    </row>
    <row r="36" spans="1:7" ht="15" customHeight="1">
      <c r="A36" s="1">
        <v>3</v>
      </c>
      <c r="B36" s="1" t="s">
        <v>70</v>
      </c>
      <c r="C36" s="5" t="s">
        <v>71</v>
      </c>
      <c r="D36" s="1">
        <f>21</f>
        <v>21</v>
      </c>
      <c r="E36" s="1" t="s">
        <v>65</v>
      </c>
      <c r="F36" s="1"/>
      <c r="G36" s="1" t="s">
        <v>66</v>
      </c>
    </row>
    <row r="37" spans="1:7" ht="15" customHeight="1">
      <c r="A37" s="1">
        <v>4</v>
      </c>
      <c r="B37" s="1" t="s">
        <v>72</v>
      </c>
      <c r="C37" s="5" t="s">
        <v>264</v>
      </c>
      <c r="D37" s="1">
        <f>10+12</f>
        <v>22</v>
      </c>
      <c r="E37" s="1" t="s">
        <v>65</v>
      </c>
      <c r="F37" s="1"/>
      <c r="G37" s="1" t="s">
        <v>66</v>
      </c>
    </row>
    <row r="38" spans="1:7" ht="15" customHeight="1">
      <c r="A38" s="1">
        <v>5</v>
      </c>
      <c r="B38" s="1" t="s">
        <v>73</v>
      </c>
      <c r="C38" s="5" t="s">
        <v>64</v>
      </c>
      <c r="D38" s="1">
        <f>229+34+391</f>
        <v>654</v>
      </c>
      <c r="E38" s="1" t="s">
        <v>65</v>
      </c>
      <c r="F38" s="1"/>
      <c r="G38" s="1" t="s">
        <v>66</v>
      </c>
    </row>
    <row r="39" spans="1:7" ht="15" customHeight="1">
      <c r="A39" s="1">
        <v>6</v>
      </c>
      <c r="B39" s="1" t="s">
        <v>74</v>
      </c>
      <c r="C39" s="5" t="s">
        <v>75</v>
      </c>
      <c r="D39" s="1">
        <f>14+2+5+7+22+4+7+7+9+8+16+3+8+6+8+9+7+9+9+11+2+13+4+7+8+37+8+9+8+2.7+6+8+4-20+0.3</f>
        <v>268</v>
      </c>
      <c r="E39" s="1" t="s">
        <v>68</v>
      </c>
      <c r="F39" s="1"/>
      <c r="G39" s="1" t="s">
        <v>69</v>
      </c>
    </row>
    <row r="40" spans="1:7" ht="15" customHeight="1">
      <c r="A40" s="1">
        <v>7</v>
      </c>
      <c r="B40" s="1" t="s">
        <v>76</v>
      </c>
      <c r="C40" s="5" t="s">
        <v>77</v>
      </c>
      <c r="D40" s="1">
        <f>9+17+5+28+17+25+19+7+14+18+5-9</f>
        <v>155</v>
      </c>
      <c r="E40" s="1" t="s">
        <v>68</v>
      </c>
      <c r="F40" s="1"/>
      <c r="G40" s="1" t="s">
        <v>78</v>
      </c>
    </row>
    <row r="41" spans="1:7" ht="15" customHeight="1">
      <c r="A41" s="1">
        <v>8</v>
      </c>
      <c r="B41" s="1" t="s">
        <v>79</v>
      </c>
      <c r="C41" s="5" t="s">
        <v>77</v>
      </c>
      <c r="D41" s="1">
        <f>6+14+5+11+1+4+3+2.4+5+12+12+6+18+4+5+6+2-2-0.4</f>
        <v>114</v>
      </c>
      <c r="E41" s="1" t="s">
        <v>68</v>
      </c>
      <c r="F41" s="1"/>
      <c r="G41" s="1" t="s">
        <v>78</v>
      </c>
    </row>
    <row r="42" spans="1:7" ht="15" customHeight="1">
      <c r="A42" s="1">
        <v>9</v>
      </c>
      <c r="B42" s="1" t="s">
        <v>80</v>
      </c>
      <c r="C42" s="5" t="s">
        <v>77</v>
      </c>
      <c r="D42" s="1">
        <f>1+1+9+3+8+1+3+4+1</f>
        <v>31</v>
      </c>
      <c r="E42" s="1" t="s">
        <v>68</v>
      </c>
      <c r="F42" s="1"/>
      <c r="G42" s="1" t="s">
        <v>78</v>
      </c>
    </row>
    <row r="43" spans="1:7" ht="15" customHeight="1">
      <c r="A43" s="1">
        <v>10</v>
      </c>
      <c r="B43" s="1" t="s">
        <v>81</v>
      </c>
      <c r="C43" s="5" t="s">
        <v>82</v>
      </c>
      <c r="D43" s="1">
        <f>66-10</f>
        <v>56</v>
      </c>
      <c r="E43" s="1" t="s">
        <v>68</v>
      </c>
      <c r="F43" s="1"/>
      <c r="G43" s="1" t="s">
        <v>83</v>
      </c>
    </row>
    <row r="44" spans="1:7" ht="15" customHeight="1">
      <c r="A44" s="1">
        <v>11</v>
      </c>
      <c r="B44" s="1" t="s">
        <v>84</v>
      </c>
      <c r="C44" s="5" t="s">
        <v>77</v>
      </c>
      <c r="D44" s="1">
        <f>12+3+1+18+10+3+2-3</f>
        <v>46</v>
      </c>
      <c r="E44" s="1" t="s">
        <v>68</v>
      </c>
      <c r="F44" s="1"/>
      <c r="G44" s="1" t="s">
        <v>78</v>
      </c>
    </row>
    <row r="45" spans="1:7" ht="15" customHeight="1">
      <c r="A45" s="1">
        <v>12</v>
      </c>
      <c r="B45" s="1" t="s">
        <v>85</v>
      </c>
      <c r="C45" s="5" t="s">
        <v>86</v>
      </c>
      <c r="D45" s="1">
        <f>12+4+5+13</f>
        <v>34</v>
      </c>
      <c r="E45" s="1" t="s">
        <v>68</v>
      </c>
      <c r="F45" s="1"/>
      <c r="G45" s="1" t="s">
        <v>78</v>
      </c>
    </row>
    <row r="46" spans="1:7" ht="15" customHeight="1">
      <c r="A46" s="1">
        <v>13</v>
      </c>
      <c r="B46" s="1" t="s">
        <v>87</v>
      </c>
      <c r="C46" s="5" t="s">
        <v>88</v>
      </c>
      <c r="D46" s="1">
        <f>2+5+2+19+2+5-3</f>
        <v>32</v>
      </c>
      <c r="E46" s="1" t="s">
        <v>68</v>
      </c>
      <c r="F46" s="1"/>
      <c r="G46" s="1" t="s">
        <v>78</v>
      </c>
    </row>
    <row r="47" spans="1:7" ht="15" customHeight="1">
      <c r="A47" s="1">
        <v>14</v>
      </c>
      <c r="B47" s="1" t="s">
        <v>89</v>
      </c>
      <c r="C47" s="5" t="s">
        <v>88</v>
      </c>
      <c r="D47" s="1">
        <f>33+31+198+10</f>
        <v>272</v>
      </c>
      <c r="E47" s="1" t="s">
        <v>68</v>
      </c>
      <c r="F47" s="1"/>
      <c r="G47" s="1" t="s">
        <v>78</v>
      </c>
    </row>
    <row r="48" spans="1:7" ht="15" customHeight="1">
      <c r="A48" s="1">
        <v>15</v>
      </c>
      <c r="B48" s="1" t="s">
        <v>90</v>
      </c>
      <c r="C48" s="5" t="s">
        <v>88</v>
      </c>
      <c r="D48" s="1">
        <f>123</f>
        <v>123</v>
      </c>
      <c r="E48" s="1" t="s">
        <v>68</v>
      </c>
      <c r="F48" s="1"/>
      <c r="G48" s="1" t="s">
        <v>78</v>
      </c>
    </row>
    <row r="49" spans="1:7" ht="15" customHeight="1">
      <c r="A49" s="1">
        <v>16</v>
      </c>
      <c r="B49" s="1" t="s">
        <v>91</v>
      </c>
      <c r="C49" s="5" t="s">
        <v>88</v>
      </c>
      <c r="D49" s="1">
        <f>13+41+2+6+10+16+7+3+6+7+6+3-7</f>
        <v>113</v>
      </c>
      <c r="E49" s="1" t="s">
        <v>68</v>
      </c>
      <c r="F49" s="1"/>
      <c r="G49" s="1" t="s">
        <v>78</v>
      </c>
    </row>
    <row r="50" spans="1:7" ht="15" customHeight="1">
      <c r="A50" s="1">
        <v>17</v>
      </c>
      <c r="B50" s="1" t="s">
        <v>92</v>
      </c>
      <c r="C50" s="5" t="s">
        <v>88</v>
      </c>
      <c r="D50" s="1">
        <f>1+0.7+19+2+34+5+14+24+17.8+42+10+5-12-0.5</f>
        <v>162</v>
      </c>
      <c r="E50" s="1" t="s">
        <v>68</v>
      </c>
      <c r="F50" s="1"/>
      <c r="G50" s="1" t="s">
        <v>78</v>
      </c>
    </row>
    <row r="51" spans="1:7" ht="15" customHeight="1">
      <c r="A51" s="1">
        <v>18</v>
      </c>
      <c r="B51" s="1" t="s">
        <v>93</v>
      </c>
      <c r="C51" s="5" t="s">
        <v>94</v>
      </c>
      <c r="D51" s="1">
        <f>1+5+7+3+9+21+1+4+1+5-11</f>
        <v>46</v>
      </c>
      <c r="E51" s="1" t="s">
        <v>68</v>
      </c>
      <c r="F51" s="1"/>
      <c r="G51" s="1" t="s">
        <v>78</v>
      </c>
    </row>
    <row r="52" spans="1:7" ht="15" customHeight="1">
      <c r="A52" s="1">
        <v>19</v>
      </c>
      <c r="B52" s="1" t="s">
        <v>95</v>
      </c>
      <c r="C52" s="5" t="s">
        <v>96</v>
      </c>
      <c r="D52" s="1">
        <f>11+0.7+13+20+24+9+24+8+4+18+5-56+0.3</f>
        <v>80.99999999999999</v>
      </c>
      <c r="E52" s="1" t="s">
        <v>68</v>
      </c>
      <c r="F52" s="1"/>
      <c r="G52" s="1" t="s">
        <v>69</v>
      </c>
    </row>
    <row r="53" spans="1:7" ht="15" customHeight="1">
      <c r="A53" s="1">
        <v>20</v>
      </c>
      <c r="B53" s="1" t="s">
        <v>97</v>
      </c>
      <c r="C53" s="5" t="s">
        <v>98</v>
      </c>
      <c r="D53" s="1">
        <f>5+7+2+6+11+7-6</f>
        <v>32</v>
      </c>
      <c r="E53" s="1" t="s">
        <v>68</v>
      </c>
      <c r="F53" s="1"/>
      <c r="G53" s="1" t="s">
        <v>78</v>
      </c>
    </row>
    <row r="54" spans="1:7" ht="15" customHeight="1">
      <c r="A54" s="1">
        <v>21</v>
      </c>
      <c r="B54" s="1" t="s">
        <v>99</v>
      </c>
      <c r="C54" s="5" t="s">
        <v>265</v>
      </c>
      <c r="D54" s="1">
        <f>12+4+2-2</f>
        <v>16</v>
      </c>
      <c r="E54" s="1" t="s">
        <v>68</v>
      </c>
      <c r="F54" s="1"/>
      <c r="G54" s="1" t="s">
        <v>69</v>
      </c>
    </row>
    <row r="55" spans="1:7" ht="15" customHeight="1">
      <c r="A55" s="1">
        <v>22</v>
      </c>
      <c r="B55" s="1" t="s">
        <v>100</v>
      </c>
      <c r="C55" s="5" t="s">
        <v>101</v>
      </c>
      <c r="D55" s="1">
        <f>7+16+15+3+3+18+24+19+35+7+32+50+17-21</f>
        <v>225</v>
      </c>
      <c r="E55" s="1" t="s">
        <v>68</v>
      </c>
      <c r="F55" s="1"/>
      <c r="G55" s="1" t="s">
        <v>102</v>
      </c>
    </row>
    <row r="56" spans="1:7" ht="15" customHeight="1">
      <c r="A56" s="1">
        <v>23</v>
      </c>
      <c r="B56" s="1" t="s">
        <v>103</v>
      </c>
      <c r="C56" s="5" t="s">
        <v>104</v>
      </c>
      <c r="D56" s="1">
        <f>5+5-5</f>
        <v>5</v>
      </c>
      <c r="E56" s="1" t="s">
        <v>68</v>
      </c>
      <c r="F56" s="1"/>
      <c r="G56" s="1" t="s">
        <v>78</v>
      </c>
    </row>
    <row r="57" spans="1:7" ht="15" customHeight="1">
      <c r="A57" s="1">
        <v>24</v>
      </c>
      <c r="B57" s="1" t="s">
        <v>12</v>
      </c>
      <c r="C57" s="5" t="s">
        <v>105</v>
      </c>
      <c r="D57" s="1">
        <f>7+3+14+5+11</f>
        <v>40</v>
      </c>
      <c r="E57" s="1" t="s">
        <v>68</v>
      </c>
      <c r="F57" s="1"/>
      <c r="G57" s="1" t="s">
        <v>69</v>
      </c>
    </row>
    <row r="58" spans="1:7" ht="15" customHeight="1">
      <c r="A58" s="1">
        <v>25</v>
      </c>
      <c r="B58" s="1" t="s">
        <v>106</v>
      </c>
      <c r="C58" s="5" t="s">
        <v>105</v>
      </c>
      <c r="D58" s="1">
        <f>30+9+7+18+21+12-30</f>
        <v>67</v>
      </c>
      <c r="E58" s="1" t="s">
        <v>68</v>
      </c>
      <c r="F58" s="1"/>
      <c r="G58" s="1" t="s">
        <v>69</v>
      </c>
    </row>
    <row r="59" spans="1:7" ht="15" customHeight="1">
      <c r="A59" s="1">
        <v>26</v>
      </c>
      <c r="B59" s="1" t="s">
        <v>107</v>
      </c>
      <c r="C59" s="5" t="s">
        <v>105</v>
      </c>
      <c r="D59" s="1">
        <f>2.5+28+6+18+5+16+6+7-5+0.5</f>
        <v>84</v>
      </c>
      <c r="E59" s="1" t="s">
        <v>68</v>
      </c>
      <c r="F59" s="1"/>
      <c r="G59" s="1" t="s">
        <v>69</v>
      </c>
    </row>
    <row r="60" spans="1:7" ht="15" customHeight="1">
      <c r="A60" s="1">
        <v>27</v>
      </c>
      <c r="B60" s="1" t="s">
        <v>108</v>
      </c>
      <c r="C60" s="5" t="s">
        <v>105</v>
      </c>
      <c r="D60" s="1">
        <f>8+13+17+12</f>
        <v>50</v>
      </c>
      <c r="E60" s="1" t="s">
        <v>68</v>
      </c>
      <c r="F60" s="1"/>
      <c r="G60" s="1" t="s">
        <v>69</v>
      </c>
    </row>
    <row r="61" spans="1:7" ht="15" customHeight="1">
      <c r="A61" s="1">
        <v>28</v>
      </c>
      <c r="B61" s="1" t="s">
        <v>109</v>
      </c>
      <c r="C61" s="5" t="s">
        <v>105</v>
      </c>
      <c r="D61" s="1">
        <f>7+5+13+11+3-5</f>
        <v>34</v>
      </c>
      <c r="E61" s="1" t="s">
        <v>68</v>
      </c>
      <c r="F61" s="1"/>
      <c r="G61" s="1" t="s">
        <v>69</v>
      </c>
    </row>
    <row r="62" spans="1:7" ht="15" customHeight="1">
      <c r="A62" s="1">
        <v>29</v>
      </c>
      <c r="B62" s="1" t="s">
        <v>10</v>
      </c>
      <c r="C62" s="5" t="s">
        <v>110</v>
      </c>
      <c r="D62" s="1">
        <f>8+15+21+12+28+8+28+3+15+7+3+4-6</f>
        <v>146</v>
      </c>
      <c r="E62" s="1" t="s">
        <v>68</v>
      </c>
      <c r="F62" s="1"/>
      <c r="G62" s="1" t="s">
        <v>69</v>
      </c>
    </row>
    <row r="63" spans="1:7" ht="15" customHeight="1">
      <c r="A63" s="1">
        <v>30</v>
      </c>
      <c r="B63" s="1" t="s">
        <v>111</v>
      </c>
      <c r="C63" s="5" t="s">
        <v>112</v>
      </c>
      <c r="D63" s="1">
        <f>22+3+5+23+33+18+2-37</f>
        <v>69</v>
      </c>
      <c r="E63" s="1" t="s">
        <v>68</v>
      </c>
      <c r="F63" s="1"/>
      <c r="G63" s="1" t="s">
        <v>69</v>
      </c>
    </row>
    <row r="64" spans="1:7" ht="15" customHeight="1">
      <c r="A64" s="1">
        <v>31</v>
      </c>
      <c r="B64" s="1" t="s">
        <v>113</v>
      </c>
      <c r="C64" s="5" t="s">
        <v>58</v>
      </c>
      <c r="D64" s="1">
        <f>183+36+314+5</f>
        <v>538</v>
      </c>
      <c r="E64" s="1" t="s">
        <v>68</v>
      </c>
      <c r="F64" s="1"/>
      <c r="G64" s="1" t="s">
        <v>69</v>
      </c>
    </row>
    <row r="65" spans="1:7" ht="15" customHeight="1">
      <c r="A65" s="1">
        <v>32</v>
      </c>
      <c r="B65" s="1" t="s">
        <v>49</v>
      </c>
      <c r="C65" s="5" t="s">
        <v>105</v>
      </c>
      <c r="D65" s="1">
        <f>16+35+36+27+32+22+13+27+8+47+6+40+73+13+38+14+19+25+24+63+5+21+36+15+76+41+37+25+27+22+49-176</f>
        <v>756</v>
      </c>
      <c r="E65" s="1" t="s">
        <v>68</v>
      </c>
      <c r="F65" s="1"/>
      <c r="G65" s="1" t="s">
        <v>69</v>
      </c>
    </row>
    <row r="66" spans="1:7" ht="15" customHeight="1">
      <c r="A66" s="1">
        <v>33</v>
      </c>
      <c r="B66" s="1" t="s">
        <v>114</v>
      </c>
      <c r="C66" s="5" t="s">
        <v>115</v>
      </c>
      <c r="D66" s="1">
        <f>9+8+9+15+5+8+7+4+24+3+4+11+24+11+9+7-7</f>
        <v>151</v>
      </c>
      <c r="E66" s="1" t="s">
        <v>68</v>
      </c>
      <c r="F66" s="1"/>
      <c r="G66" s="1" t="s">
        <v>102</v>
      </c>
    </row>
    <row r="67" spans="1:7" ht="15" customHeight="1">
      <c r="A67" s="1">
        <v>34</v>
      </c>
      <c r="B67" s="1" t="s">
        <v>116</v>
      </c>
      <c r="C67" s="5" t="s">
        <v>117</v>
      </c>
      <c r="D67" s="1">
        <f>26+41+34+52+16+7+19+30+35+35+60+16+10-54</f>
        <v>327</v>
      </c>
      <c r="E67" s="1" t="s">
        <v>68</v>
      </c>
      <c r="F67" s="1"/>
      <c r="G67" s="1" t="s">
        <v>102</v>
      </c>
    </row>
    <row r="68" spans="1:7" ht="15" customHeight="1">
      <c r="A68" s="1">
        <v>35</v>
      </c>
      <c r="B68" s="1" t="s">
        <v>118</v>
      </c>
      <c r="C68" s="5" t="s">
        <v>119</v>
      </c>
      <c r="D68" s="1">
        <f>11+4+15+39+19+3</f>
        <v>91</v>
      </c>
      <c r="E68" s="1" t="s">
        <v>68</v>
      </c>
      <c r="F68" s="1"/>
      <c r="G68" s="1" t="s">
        <v>102</v>
      </c>
    </row>
    <row r="69" spans="1:7" ht="15" customHeight="1">
      <c r="A69" s="1">
        <v>36</v>
      </c>
      <c r="B69" s="1" t="s">
        <v>120</v>
      </c>
      <c r="C69" s="5" t="s">
        <v>121</v>
      </c>
      <c r="D69" s="1">
        <f>19+8+7+3+12+17+17+22+7+9+5+13+21-12</f>
        <v>148</v>
      </c>
      <c r="E69" s="1" t="s">
        <v>68</v>
      </c>
      <c r="F69" s="1"/>
      <c r="G69" s="1" t="s">
        <v>78</v>
      </c>
    </row>
    <row r="70" spans="1:7" ht="15" customHeight="1">
      <c r="A70" s="1">
        <v>37</v>
      </c>
      <c r="B70" s="1" t="s">
        <v>122</v>
      </c>
      <c r="C70" s="5" t="s">
        <v>82</v>
      </c>
      <c r="D70" s="1">
        <f>12+47+13+38+4+45+34+222-33</f>
        <v>382</v>
      </c>
      <c r="E70" s="1" t="s">
        <v>68</v>
      </c>
      <c r="F70" s="1"/>
      <c r="G70" s="1" t="s">
        <v>83</v>
      </c>
    </row>
    <row r="71" spans="1:7" ht="15" customHeight="1">
      <c r="A71" s="1">
        <v>38</v>
      </c>
      <c r="B71" s="1" t="s">
        <v>123</v>
      </c>
      <c r="C71" s="5" t="s">
        <v>124</v>
      </c>
      <c r="D71" s="1">
        <f>2+1+8+21+5-4</f>
        <v>33</v>
      </c>
      <c r="E71" s="1" t="s">
        <v>68</v>
      </c>
      <c r="F71" s="1"/>
      <c r="G71" s="1" t="s">
        <v>78</v>
      </c>
    </row>
    <row r="72" spans="1:7" ht="15" customHeight="1">
      <c r="A72" s="1">
        <v>39</v>
      </c>
      <c r="B72" s="1" t="s">
        <v>125</v>
      </c>
      <c r="C72" s="5" t="s">
        <v>126</v>
      </c>
      <c r="D72" s="1">
        <f>6+7+17+2+12+12+8+12</f>
        <v>76</v>
      </c>
      <c r="E72" s="1" t="s">
        <v>68</v>
      </c>
      <c r="F72" s="1"/>
      <c r="G72" s="1" t="s">
        <v>127</v>
      </c>
    </row>
    <row r="73" spans="1:7" ht="15" customHeight="1">
      <c r="A73" s="1">
        <v>40</v>
      </c>
      <c r="B73" s="1" t="s">
        <v>128</v>
      </c>
      <c r="C73" s="5" t="s">
        <v>129</v>
      </c>
      <c r="D73" s="1">
        <v>16</v>
      </c>
      <c r="E73" s="1" t="s">
        <v>68</v>
      </c>
      <c r="F73" s="1"/>
      <c r="G73" s="1" t="s">
        <v>130</v>
      </c>
    </row>
    <row r="74" spans="1:7" ht="15" customHeight="1">
      <c r="A74" s="1">
        <v>41</v>
      </c>
      <c r="B74" s="1" t="s">
        <v>131</v>
      </c>
      <c r="C74" s="5" t="s">
        <v>132</v>
      </c>
      <c r="D74" s="1">
        <f>8</f>
        <v>8</v>
      </c>
      <c r="E74" s="1" t="s">
        <v>68</v>
      </c>
      <c r="F74" s="1"/>
      <c r="G74" s="1" t="s">
        <v>69</v>
      </c>
    </row>
    <row r="75" spans="1:7" ht="15" customHeight="1">
      <c r="A75" s="1">
        <v>42</v>
      </c>
      <c r="B75" s="1" t="s">
        <v>20</v>
      </c>
      <c r="C75" s="5" t="s">
        <v>133</v>
      </c>
      <c r="D75" s="1">
        <f>15+28+18+19+16+17+32+17+13+5+28+15+12+17+6+33+36+23+15+4+18+29+4-33</f>
        <v>387</v>
      </c>
      <c r="E75" s="1" t="s">
        <v>68</v>
      </c>
      <c r="F75" s="1"/>
      <c r="G75" s="1" t="s">
        <v>134</v>
      </c>
    </row>
    <row r="76" spans="1:7" ht="15" customHeight="1">
      <c r="A76" s="1">
        <v>43</v>
      </c>
      <c r="B76" s="1" t="s">
        <v>135</v>
      </c>
      <c r="C76" s="5" t="s">
        <v>119</v>
      </c>
      <c r="D76" s="1">
        <f>12+4+3+12+2+10+7+7+9+7+10+26+6+15+18+18-18</f>
        <v>148</v>
      </c>
      <c r="E76" s="1" t="s">
        <v>68</v>
      </c>
      <c r="F76" s="1"/>
      <c r="G76" s="1" t="s">
        <v>134</v>
      </c>
    </row>
    <row r="77" spans="1:7" ht="15" customHeight="1">
      <c r="A77" s="1">
        <v>44</v>
      </c>
      <c r="B77" s="1" t="s">
        <v>136</v>
      </c>
      <c r="C77" s="5" t="s">
        <v>137</v>
      </c>
      <c r="D77" s="1">
        <f>51+160+67+39+67+59+69+8+82+98+45+86+67+40+50+27+41+71+85+40-599</f>
        <v>653</v>
      </c>
      <c r="E77" s="1" t="s">
        <v>68</v>
      </c>
      <c r="F77" s="1"/>
      <c r="G77" s="1" t="s">
        <v>134</v>
      </c>
    </row>
    <row r="78" spans="1:7" ht="15" customHeight="1">
      <c r="A78" s="1">
        <v>45</v>
      </c>
      <c r="B78" s="1" t="s">
        <v>138</v>
      </c>
      <c r="C78" s="5" t="s">
        <v>139</v>
      </c>
      <c r="D78" s="1">
        <f>9+13+4</f>
        <v>26</v>
      </c>
      <c r="E78" s="1" t="s">
        <v>68</v>
      </c>
      <c r="F78" s="1"/>
      <c r="G78" s="1" t="s">
        <v>102</v>
      </c>
    </row>
    <row r="79" spans="1:7" ht="15" customHeight="1">
      <c r="A79" s="1">
        <v>46</v>
      </c>
      <c r="B79" s="1" t="s">
        <v>140</v>
      </c>
      <c r="C79" s="5" t="s">
        <v>141</v>
      </c>
      <c r="D79" s="1">
        <v>17</v>
      </c>
      <c r="E79" s="1" t="s">
        <v>142</v>
      </c>
      <c r="F79" s="1"/>
      <c r="G79" s="1" t="s">
        <v>143</v>
      </c>
    </row>
    <row r="80" spans="1:7" ht="15" customHeight="1">
      <c r="A80" s="1">
        <v>47</v>
      </c>
      <c r="B80" s="1" t="s">
        <v>144</v>
      </c>
      <c r="C80" s="5" t="s">
        <v>129</v>
      </c>
      <c r="D80" s="1">
        <f>68</f>
        <v>68</v>
      </c>
      <c r="E80" s="1" t="s">
        <v>68</v>
      </c>
      <c r="F80" s="1"/>
      <c r="G80" s="1" t="s">
        <v>130</v>
      </c>
    </row>
    <row r="81" spans="1:7" ht="15" customHeight="1">
      <c r="A81" s="1">
        <v>48</v>
      </c>
      <c r="B81" s="1" t="s">
        <v>145</v>
      </c>
      <c r="C81" s="5" t="s">
        <v>129</v>
      </c>
      <c r="D81" s="1">
        <f>6+14+8</f>
        <v>28</v>
      </c>
      <c r="E81" s="1" t="s">
        <v>68</v>
      </c>
      <c r="F81" s="1"/>
      <c r="G81" s="1" t="s">
        <v>130</v>
      </c>
    </row>
    <row r="82" spans="1:7" ht="15" customHeight="1">
      <c r="A82" s="1">
        <v>49</v>
      </c>
      <c r="B82" s="1" t="s">
        <v>146</v>
      </c>
      <c r="C82" s="5" t="s">
        <v>147</v>
      </c>
      <c r="D82" s="1">
        <f>17+14</f>
        <v>31</v>
      </c>
      <c r="E82" s="1" t="s">
        <v>68</v>
      </c>
      <c r="F82" s="1"/>
      <c r="G82" s="1" t="s">
        <v>148</v>
      </c>
    </row>
    <row r="83" spans="1:7" ht="15" customHeight="1">
      <c r="A83" s="1">
        <v>50</v>
      </c>
      <c r="B83" s="1" t="s">
        <v>149</v>
      </c>
      <c r="C83" s="5" t="s">
        <v>150</v>
      </c>
      <c r="D83" s="1">
        <f>120+69+92+7+23+48+16+49+5+22+39+23+34+19+29+35+16+55-423</f>
        <v>278</v>
      </c>
      <c r="E83" s="1" t="s">
        <v>68</v>
      </c>
      <c r="F83" s="1"/>
      <c r="G83" s="1" t="s">
        <v>134</v>
      </c>
    </row>
    <row r="84" spans="1:7" ht="15" customHeight="1">
      <c r="A84" s="1">
        <v>51</v>
      </c>
      <c r="B84" s="1" t="s">
        <v>151</v>
      </c>
      <c r="C84" s="5" t="s">
        <v>152</v>
      </c>
      <c r="D84" s="1">
        <f>16+34+18+83+26+95+18+13+55+8+6+79+18+39+15+118+5+74+25+29+9+34+81+32+6-164</f>
        <v>772</v>
      </c>
      <c r="E84" s="1" t="s">
        <v>68</v>
      </c>
      <c r="F84" s="1"/>
      <c r="G84" s="1" t="s">
        <v>69</v>
      </c>
    </row>
    <row r="85" spans="1:7" ht="15" customHeight="1">
      <c r="A85" s="1">
        <v>52</v>
      </c>
      <c r="B85" s="1" t="s">
        <v>153</v>
      </c>
      <c r="C85" s="5" t="s">
        <v>266</v>
      </c>
      <c r="D85" s="1">
        <f>54+44+11+22+90+81+53+8-74</f>
        <v>289</v>
      </c>
      <c r="E85" s="1" t="s">
        <v>68</v>
      </c>
      <c r="F85" s="1"/>
      <c r="G85" s="1" t="s">
        <v>69</v>
      </c>
    </row>
    <row r="86" spans="1:7" ht="15" customHeight="1">
      <c r="A86" s="1">
        <v>53</v>
      </c>
      <c r="B86" s="1" t="s">
        <v>154</v>
      </c>
      <c r="C86" s="5" t="s">
        <v>155</v>
      </c>
      <c r="D86" s="1">
        <f>39+2</f>
        <v>41</v>
      </c>
      <c r="E86" s="1" t="s">
        <v>68</v>
      </c>
      <c r="F86" s="1"/>
      <c r="G86" s="1" t="s">
        <v>156</v>
      </c>
    </row>
    <row r="87" spans="1:7" ht="15" customHeight="1">
      <c r="A87" s="1">
        <v>54</v>
      </c>
      <c r="B87" s="1" t="s">
        <v>157</v>
      </c>
      <c r="C87" s="5" t="s">
        <v>112</v>
      </c>
      <c r="D87" s="1">
        <f>24+24+26+35+4+8+30+31+24+29+21+56+35+8+82+35+23+8+86+35+7+31+23-191</f>
        <v>494</v>
      </c>
      <c r="E87" s="1" t="s">
        <v>68</v>
      </c>
      <c r="F87" s="1"/>
      <c r="G87" s="1" t="s">
        <v>69</v>
      </c>
    </row>
    <row r="88" spans="1:7" ht="15" customHeight="1">
      <c r="A88" s="1">
        <v>55</v>
      </c>
      <c r="B88" s="1" t="s">
        <v>158</v>
      </c>
      <c r="C88" s="5" t="s">
        <v>159</v>
      </c>
      <c r="D88" s="1">
        <f>87+97+23+15+29+25+37+96+65-92</f>
        <v>382</v>
      </c>
      <c r="E88" s="1" t="s">
        <v>68</v>
      </c>
      <c r="F88" s="1"/>
      <c r="G88" s="1" t="s">
        <v>134</v>
      </c>
    </row>
    <row r="89" spans="1:7" ht="15" customHeight="1">
      <c r="A89" s="1">
        <v>56</v>
      </c>
      <c r="B89" s="1" t="s">
        <v>18</v>
      </c>
      <c r="C89" s="5" t="s">
        <v>160</v>
      </c>
      <c r="D89" s="1">
        <f>35+8+22+20+31+17+27+19+21+12+19+19+20+37+25+57+9+38+20+8+72+17-104</f>
        <v>449</v>
      </c>
      <c r="E89" s="1" t="s">
        <v>68</v>
      </c>
      <c r="F89" s="1"/>
      <c r="G89" s="1" t="s">
        <v>102</v>
      </c>
    </row>
    <row r="90" spans="1:7" ht="15" customHeight="1">
      <c r="A90" s="1">
        <v>57</v>
      </c>
      <c r="B90" s="1" t="s">
        <v>161</v>
      </c>
      <c r="C90" s="5" t="s">
        <v>162</v>
      </c>
      <c r="D90" s="1">
        <f>16+9+10+3+3+31+2+14+13+38+21+6+11+2+2+12+36+11+10-24</f>
        <v>226</v>
      </c>
      <c r="E90" s="1" t="s">
        <v>68</v>
      </c>
      <c r="F90" s="1"/>
      <c r="G90" s="1" t="s">
        <v>102</v>
      </c>
    </row>
    <row r="91" spans="1:7" ht="15" customHeight="1">
      <c r="A91" s="1">
        <v>58</v>
      </c>
      <c r="B91" s="1" t="s">
        <v>163</v>
      </c>
      <c r="C91" s="5" t="s">
        <v>115</v>
      </c>
      <c r="D91" s="1">
        <f>335+6+6+15+12+7+9+5+7+11+21+19+4+14+6+8+19+15+3+26+18+37+24+9+11+12+9+9+17+12+34+5+19+7+15+18+18+8+13+25-99</f>
        <v>769</v>
      </c>
      <c r="E91" s="1" t="s">
        <v>68</v>
      </c>
      <c r="F91" s="1"/>
      <c r="G91" s="1" t="s">
        <v>102</v>
      </c>
    </row>
    <row r="92" spans="1:7" ht="15" customHeight="1">
      <c r="A92" s="1">
        <v>59</v>
      </c>
      <c r="B92" s="1" t="s">
        <v>164</v>
      </c>
      <c r="C92" s="5" t="s">
        <v>115</v>
      </c>
      <c r="D92" s="1">
        <f>410+10+12+6+18+13+11+22+10+14+25+17+14+12+15+9+34+26+11+8+22+12+15-77</f>
        <v>669</v>
      </c>
      <c r="E92" s="1" t="s">
        <v>68</v>
      </c>
      <c r="F92" s="1"/>
      <c r="G92" s="1" t="s">
        <v>102</v>
      </c>
    </row>
    <row r="93" spans="1:7" ht="15" customHeight="1">
      <c r="A93" s="1">
        <v>60</v>
      </c>
      <c r="B93" s="1" t="s">
        <v>16</v>
      </c>
      <c r="C93" s="5" t="s">
        <v>165</v>
      </c>
      <c r="D93" s="1">
        <f>25+3+15+15+63+54+45+70+92+21+18+52+23+21-152</f>
        <v>365</v>
      </c>
      <c r="E93" s="1" t="s">
        <v>68</v>
      </c>
      <c r="F93" s="1"/>
      <c r="G93" s="1" t="s">
        <v>102</v>
      </c>
    </row>
    <row r="94" spans="1:7" ht="15" customHeight="1">
      <c r="A94" s="1">
        <v>61</v>
      </c>
      <c r="B94" s="1" t="s">
        <v>166</v>
      </c>
      <c r="C94" s="5" t="s">
        <v>115</v>
      </c>
      <c r="D94" s="1">
        <f>12+19+14+10+23+7+7+50+20+12+9+5+14+18+12-47</f>
        <v>185</v>
      </c>
      <c r="E94" s="1" t="s">
        <v>68</v>
      </c>
      <c r="F94" s="1"/>
      <c r="G94" s="1" t="s">
        <v>102</v>
      </c>
    </row>
    <row r="95" spans="1:7" ht="15" customHeight="1">
      <c r="A95" s="1">
        <v>62</v>
      </c>
      <c r="B95" s="1" t="s">
        <v>167</v>
      </c>
      <c r="C95" s="5" t="s">
        <v>168</v>
      </c>
      <c r="D95" s="1">
        <v>150</v>
      </c>
      <c r="E95" s="1" t="s">
        <v>68</v>
      </c>
      <c r="F95" s="1"/>
      <c r="G95" s="1" t="s">
        <v>102</v>
      </c>
    </row>
    <row r="96" spans="1:7" ht="15" customHeight="1">
      <c r="A96" s="1">
        <v>63</v>
      </c>
      <c r="B96" s="1" t="s">
        <v>169</v>
      </c>
      <c r="C96" s="5" t="s">
        <v>170</v>
      </c>
      <c r="D96" s="1">
        <f>75+5</f>
        <v>80</v>
      </c>
      <c r="E96" s="1" t="s">
        <v>68</v>
      </c>
      <c r="F96" s="1"/>
      <c r="G96" s="1" t="s">
        <v>83</v>
      </c>
    </row>
    <row r="97" spans="1:7" ht="15" customHeight="1">
      <c r="A97" s="1">
        <v>64</v>
      </c>
      <c r="B97" s="1" t="s">
        <v>171</v>
      </c>
      <c r="C97" s="5" t="s">
        <v>172</v>
      </c>
      <c r="D97" s="1">
        <v>76</v>
      </c>
      <c r="E97" s="1" t="s">
        <v>68</v>
      </c>
      <c r="F97" s="1"/>
      <c r="G97" s="1" t="s">
        <v>78</v>
      </c>
    </row>
    <row r="98" spans="1:7" ht="15" customHeight="1">
      <c r="A98" s="1">
        <v>65</v>
      </c>
      <c r="B98" s="1" t="s">
        <v>173</v>
      </c>
      <c r="C98" s="5" t="s">
        <v>174</v>
      </c>
      <c r="D98" s="1">
        <v>22</v>
      </c>
      <c r="E98" s="1" t="s">
        <v>68</v>
      </c>
      <c r="F98" s="1"/>
      <c r="G98" s="1" t="s">
        <v>102</v>
      </c>
    </row>
    <row r="99" spans="1:7" ht="15" customHeight="1">
      <c r="A99" s="1">
        <v>66</v>
      </c>
      <c r="B99" s="1" t="s">
        <v>175</v>
      </c>
      <c r="C99" s="5"/>
      <c r="D99" s="1">
        <f>5+6+5+14+3+12+5+34+5+4+2+41+3+22-11</f>
        <v>150</v>
      </c>
      <c r="E99" s="1" t="s">
        <v>68</v>
      </c>
      <c r="F99" s="1"/>
      <c r="G99" s="1" t="s">
        <v>134</v>
      </c>
    </row>
    <row r="100" spans="1:7" ht="15" customHeight="1">
      <c r="A100" s="1">
        <v>67</v>
      </c>
      <c r="B100" s="1" t="s">
        <v>176</v>
      </c>
      <c r="C100" s="5" t="s">
        <v>177</v>
      </c>
      <c r="D100" s="1">
        <f>2+16+16+8+6+3+8+5+4+8</f>
        <v>76</v>
      </c>
      <c r="E100" s="1" t="s">
        <v>68</v>
      </c>
      <c r="F100" s="1"/>
      <c r="G100" s="1" t="s">
        <v>134</v>
      </c>
    </row>
    <row r="101" spans="1:7" ht="15" customHeight="1">
      <c r="A101" s="1">
        <v>68</v>
      </c>
      <c r="B101" s="1" t="s">
        <v>178</v>
      </c>
      <c r="C101" s="5" t="s">
        <v>179</v>
      </c>
      <c r="D101" s="1">
        <v>21</v>
      </c>
      <c r="E101" s="1" t="s">
        <v>68</v>
      </c>
      <c r="F101" s="1"/>
      <c r="G101" s="1" t="s">
        <v>78</v>
      </c>
    </row>
    <row r="102" spans="1:7" ht="15" customHeight="1">
      <c r="A102" s="1">
        <v>69</v>
      </c>
      <c r="B102" s="1" t="s">
        <v>180</v>
      </c>
      <c r="C102" s="5" t="s">
        <v>181</v>
      </c>
      <c r="D102" s="1">
        <v>45</v>
      </c>
      <c r="E102" s="1" t="s">
        <v>68</v>
      </c>
      <c r="F102" s="1"/>
      <c r="G102" s="1" t="s">
        <v>69</v>
      </c>
    </row>
    <row r="103" spans="1:7" ht="15" customHeight="1">
      <c r="A103" s="1">
        <v>70</v>
      </c>
      <c r="B103" s="1" t="s">
        <v>182</v>
      </c>
      <c r="C103" s="5" t="s">
        <v>183</v>
      </c>
      <c r="D103" s="1">
        <f>19+16+4+4+4+7+10+3+8-7</f>
        <v>68</v>
      </c>
      <c r="E103" s="1" t="s">
        <v>68</v>
      </c>
      <c r="F103" s="1"/>
      <c r="G103" s="1" t="s">
        <v>102</v>
      </c>
    </row>
    <row r="104" spans="1:7" ht="15" customHeight="1">
      <c r="A104" s="1">
        <v>71</v>
      </c>
      <c r="B104" s="1" t="s">
        <v>184</v>
      </c>
      <c r="C104" s="5" t="s">
        <v>185</v>
      </c>
      <c r="D104" s="1">
        <f>6+25+5+1+6-3</f>
        <v>40</v>
      </c>
      <c r="E104" s="1" t="s">
        <v>68</v>
      </c>
      <c r="F104" s="1"/>
      <c r="G104" s="1" t="s">
        <v>78</v>
      </c>
    </row>
    <row r="105" spans="1:7" ht="15" customHeight="1">
      <c r="A105" s="1">
        <v>72</v>
      </c>
      <c r="B105" s="1" t="s">
        <v>186</v>
      </c>
      <c r="C105" s="5" t="s">
        <v>187</v>
      </c>
      <c r="D105" s="1">
        <f>4+6+1+3-1</f>
        <v>13</v>
      </c>
      <c r="E105" s="1" t="s">
        <v>68</v>
      </c>
      <c r="F105" s="1"/>
      <c r="G105" s="1" t="s">
        <v>69</v>
      </c>
    </row>
    <row r="106" spans="1:7" ht="15" customHeight="1">
      <c r="A106" s="1">
        <v>73</v>
      </c>
      <c r="B106" s="1" t="s">
        <v>188</v>
      </c>
      <c r="C106" s="5" t="s">
        <v>189</v>
      </c>
      <c r="D106" s="1">
        <v>34</v>
      </c>
      <c r="E106" s="1" t="s">
        <v>68</v>
      </c>
      <c r="F106" s="1"/>
      <c r="G106" s="1" t="s">
        <v>69</v>
      </c>
    </row>
    <row r="107" spans="1:7" ht="15" customHeight="1">
      <c r="A107" s="1">
        <v>74</v>
      </c>
      <c r="B107" s="1" t="s">
        <v>190</v>
      </c>
      <c r="C107" s="5" t="s">
        <v>191</v>
      </c>
      <c r="D107" s="1">
        <f>3+5</f>
        <v>8</v>
      </c>
      <c r="E107" s="1" t="s">
        <v>68</v>
      </c>
      <c r="F107" s="1"/>
      <c r="G107" s="1" t="s">
        <v>69</v>
      </c>
    </row>
    <row r="108" spans="1:7" ht="15" customHeight="1">
      <c r="A108" s="1">
        <v>75</v>
      </c>
      <c r="B108" s="1" t="s">
        <v>192</v>
      </c>
      <c r="C108" s="5" t="s">
        <v>193</v>
      </c>
      <c r="D108" s="1">
        <f>113+55+53+65</f>
        <v>286</v>
      </c>
      <c r="E108" s="1" t="s">
        <v>68</v>
      </c>
      <c r="F108" s="1"/>
      <c r="G108" s="1" t="s">
        <v>194</v>
      </c>
    </row>
    <row r="109" spans="1:7" ht="15" customHeight="1">
      <c r="A109" s="1">
        <v>76</v>
      </c>
      <c r="B109" s="1" t="s">
        <v>195</v>
      </c>
      <c r="C109" s="5" t="s">
        <v>159</v>
      </c>
      <c r="D109" s="1">
        <f>1</f>
        <v>1</v>
      </c>
      <c r="E109" s="1" t="s">
        <v>68</v>
      </c>
      <c r="F109" s="1"/>
      <c r="G109" s="1" t="s">
        <v>134</v>
      </c>
    </row>
    <row r="110" spans="1:7" ht="15" customHeight="1">
      <c r="A110" s="1">
        <v>77</v>
      </c>
      <c r="B110" s="1" t="s">
        <v>196</v>
      </c>
      <c r="C110" s="5" t="s">
        <v>197</v>
      </c>
      <c r="D110" s="1">
        <f>7+3+2-3</f>
        <v>9</v>
      </c>
      <c r="E110" s="1" t="s">
        <v>68</v>
      </c>
      <c r="F110" s="1"/>
      <c r="G110" s="1" t="s">
        <v>69</v>
      </c>
    </row>
    <row r="111" spans="1:7" ht="15" customHeight="1">
      <c r="A111" s="1">
        <v>78</v>
      </c>
      <c r="B111" s="1" t="s">
        <v>198</v>
      </c>
      <c r="C111" s="5" t="s">
        <v>77</v>
      </c>
      <c r="D111" s="1">
        <f>2+9+6+10+13+16+3+5+11+14+16-16</f>
        <v>89</v>
      </c>
      <c r="E111" s="1" t="s">
        <v>68</v>
      </c>
      <c r="F111" s="1"/>
      <c r="G111" s="1" t="s">
        <v>78</v>
      </c>
    </row>
    <row r="112" spans="1:7" ht="15" customHeight="1">
      <c r="A112" s="1">
        <v>79</v>
      </c>
      <c r="B112" s="1" t="s">
        <v>199</v>
      </c>
      <c r="C112" s="5" t="s">
        <v>191</v>
      </c>
      <c r="D112" s="1">
        <f>17</f>
        <v>17</v>
      </c>
      <c r="E112" s="1" t="s">
        <v>68</v>
      </c>
      <c r="F112" s="1"/>
      <c r="G112" s="1" t="s">
        <v>69</v>
      </c>
    </row>
    <row r="113" spans="1:7" ht="15" customHeight="1">
      <c r="A113" s="1">
        <v>80</v>
      </c>
      <c r="B113" s="1" t="s">
        <v>200</v>
      </c>
      <c r="C113" s="5" t="s">
        <v>191</v>
      </c>
      <c r="D113" s="1">
        <f>1+15+6+1.7-0.7</f>
        <v>23</v>
      </c>
      <c r="E113" s="1" t="s">
        <v>68</v>
      </c>
      <c r="F113" s="1"/>
      <c r="G113" s="1" t="s">
        <v>69</v>
      </c>
    </row>
    <row r="114" spans="1:7" ht="15" customHeight="1">
      <c r="A114" s="1">
        <v>81</v>
      </c>
      <c r="B114" s="1" t="s">
        <v>201</v>
      </c>
      <c r="C114" s="5" t="s">
        <v>202</v>
      </c>
      <c r="D114" s="1">
        <f>3+4+4+3</f>
        <v>14</v>
      </c>
      <c r="E114" s="1" t="s">
        <v>68</v>
      </c>
      <c r="F114" s="1"/>
      <c r="G114" s="1" t="s">
        <v>203</v>
      </c>
    </row>
    <row r="115" spans="1:7" ht="15" customHeight="1">
      <c r="A115" s="1">
        <v>82</v>
      </c>
      <c r="B115" s="1" t="s">
        <v>204</v>
      </c>
      <c r="C115" s="5" t="s">
        <v>205</v>
      </c>
      <c r="D115" s="1">
        <v>41</v>
      </c>
      <c r="E115" s="1" t="s">
        <v>68</v>
      </c>
      <c r="F115" s="1"/>
      <c r="G115" s="1" t="s">
        <v>83</v>
      </c>
    </row>
    <row r="116" spans="1:7" ht="15" customHeight="1">
      <c r="A116" s="1">
        <v>83</v>
      </c>
      <c r="B116" s="1" t="s">
        <v>206</v>
      </c>
      <c r="C116" s="5" t="s">
        <v>207</v>
      </c>
      <c r="D116" s="1">
        <f>2</f>
        <v>2</v>
      </c>
      <c r="E116" s="1" t="s">
        <v>68</v>
      </c>
      <c r="F116" s="1"/>
      <c r="G116" s="1" t="s">
        <v>69</v>
      </c>
    </row>
    <row r="117" spans="1:7" ht="15" customHeight="1">
      <c r="A117" s="1">
        <v>84</v>
      </c>
      <c r="B117" s="1" t="s">
        <v>208</v>
      </c>
      <c r="C117" s="5" t="s">
        <v>202</v>
      </c>
      <c r="D117" s="1">
        <f>2+21+3</f>
        <v>26</v>
      </c>
      <c r="E117" s="1" t="s">
        <v>68</v>
      </c>
      <c r="F117" s="1"/>
      <c r="G117" s="1" t="s">
        <v>69</v>
      </c>
    </row>
    <row r="118" spans="1:7" ht="15" customHeight="1">
      <c r="A118" s="1">
        <v>85</v>
      </c>
      <c r="B118" s="1" t="s">
        <v>209</v>
      </c>
      <c r="C118" s="5" t="s">
        <v>197</v>
      </c>
      <c r="D118" s="1">
        <v>43</v>
      </c>
      <c r="E118" s="1" t="s">
        <v>68</v>
      </c>
      <c r="F118" s="1"/>
      <c r="G118" s="1" t="s">
        <v>69</v>
      </c>
    </row>
    <row r="119" spans="1:7" ht="15" customHeight="1">
      <c r="A119" s="1">
        <v>86</v>
      </c>
      <c r="B119" s="1" t="s">
        <v>210</v>
      </c>
      <c r="C119" s="5" t="s">
        <v>211</v>
      </c>
      <c r="D119" s="1">
        <f>10+36+15+7+9+13+19+12+9+8+17+19+7+57</f>
        <v>238</v>
      </c>
      <c r="E119" s="1" t="s">
        <v>68</v>
      </c>
      <c r="F119" s="1"/>
      <c r="G119" s="1" t="s">
        <v>78</v>
      </c>
    </row>
    <row r="120" spans="1:7" ht="15" customHeight="1">
      <c r="A120" s="1">
        <v>87</v>
      </c>
      <c r="B120" s="1" t="s">
        <v>212</v>
      </c>
      <c r="C120" s="5" t="s">
        <v>205</v>
      </c>
      <c r="D120" s="1">
        <f>6+1</f>
        <v>7</v>
      </c>
      <c r="E120" s="1" t="s">
        <v>68</v>
      </c>
      <c r="F120" s="1"/>
      <c r="G120" s="1" t="s">
        <v>213</v>
      </c>
    </row>
    <row r="121" spans="1:7" ht="15" customHeight="1">
      <c r="A121" s="1">
        <v>88</v>
      </c>
      <c r="B121" s="1" t="s">
        <v>214</v>
      </c>
      <c r="C121" s="5"/>
      <c r="D121" s="1">
        <f>2+6+8</f>
        <v>16</v>
      </c>
      <c r="E121" s="1" t="s">
        <v>68</v>
      </c>
      <c r="F121" s="1"/>
      <c r="G121" s="1" t="s">
        <v>215</v>
      </c>
    </row>
    <row r="122" spans="1:7" ht="15" customHeight="1">
      <c r="A122" s="1">
        <v>89</v>
      </c>
      <c r="B122" s="1" t="s">
        <v>216</v>
      </c>
      <c r="C122" s="5" t="s">
        <v>77</v>
      </c>
      <c r="D122" s="1">
        <v>3</v>
      </c>
      <c r="E122" s="1" t="s">
        <v>68</v>
      </c>
      <c r="F122" s="1"/>
      <c r="G122" s="1" t="s">
        <v>83</v>
      </c>
    </row>
    <row r="123" spans="1:7" ht="15" customHeight="1">
      <c r="A123" s="1">
        <v>90</v>
      </c>
      <c r="B123" s="1" t="s">
        <v>217</v>
      </c>
      <c r="C123" s="5" t="s">
        <v>218</v>
      </c>
      <c r="D123" s="1">
        <f>2+14+1</f>
        <v>17</v>
      </c>
      <c r="E123" s="1" t="s">
        <v>68</v>
      </c>
      <c r="F123" s="1"/>
      <c r="G123" s="1" t="s">
        <v>78</v>
      </c>
    </row>
    <row r="124" spans="1:7" ht="15" customHeight="1">
      <c r="A124" s="1">
        <v>91</v>
      </c>
      <c r="B124" s="1" t="s">
        <v>219</v>
      </c>
      <c r="C124" s="5" t="s">
        <v>218</v>
      </c>
      <c r="D124" s="1">
        <f>4+5+2+29-5</f>
        <v>35</v>
      </c>
      <c r="E124" s="1" t="s">
        <v>68</v>
      </c>
      <c r="F124" s="1"/>
      <c r="G124" s="1" t="s">
        <v>78</v>
      </c>
    </row>
    <row r="125" spans="1:7" ht="15" customHeight="1">
      <c r="A125" s="1">
        <v>92</v>
      </c>
      <c r="B125" s="1" t="s">
        <v>220</v>
      </c>
      <c r="C125" s="5" t="s">
        <v>221</v>
      </c>
      <c r="D125" s="1">
        <v>52</v>
      </c>
      <c r="E125" s="1" t="s">
        <v>68</v>
      </c>
      <c r="F125" s="1"/>
      <c r="G125" s="1" t="s">
        <v>78</v>
      </c>
    </row>
    <row r="126" spans="1:7" ht="15" customHeight="1">
      <c r="A126" s="1">
        <v>93</v>
      </c>
      <c r="B126" s="1" t="s">
        <v>222</v>
      </c>
      <c r="C126" s="5" t="s">
        <v>88</v>
      </c>
      <c r="D126" s="1">
        <v>27</v>
      </c>
      <c r="E126" s="1" t="s">
        <v>68</v>
      </c>
      <c r="F126" s="1"/>
      <c r="G126" s="1" t="s">
        <v>78</v>
      </c>
    </row>
    <row r="127" spans="1:7" ht="15" customHeight="1">
      <c r="A127" s="1">
        <v>94</v>
      </c>
      <c r="B127" s="1" t="s">
        <v>223</v>
      </c>
      <c r="C127" s="5" t="s">
        <v>224</v>
      </c>
      <c r="D127" s="1">
        <v>27</v>
      </c>
      <c r="E127" s="1" t="s">
        <v>68</v>
      </c>
      <c r="F127" s="1"/>
      <c r="G127" s="1" t="s">
        <v>225</v>
      </c>
    </row>
    <row r="128" spans="1:7" ht="15" customHeight="1">
      <c r="A128" s="1">
        <v>95</v>
      </c>
      <c r="B128" s="1" t="s">
        <v>226</v>
      </c>
      <c r="C128" s="5" t="s">
        <v>227</v>
      </c>
      <c r="D128" s="1">
        <f>7+7+19+22+28+13+9+32+6-62</f>
        <v>81</v>
      </c>
      <c r="E128" s="1" t="s">
        <v>68</v>
      </c>
      <c r="F128" s="1"/>
      <c r="G128" s="1" t="s">
        <v>228</v>
      </c>
    </row>
    <row r="129" spans="1:7" ht="15" customHeight="1">
      <c r="A129" s="1">
        <v>96</v>
      </c>
      <c r="B129" s="1" t="s">
        <v>229</v>
      </c>
      <c r="C129" s="5" t="s">
        <v>224</v>
      </c>
      <c r="D129" s="1">
        <v>8</v>
      </c>
      <c r="E129" s="1" t="s">
        <v>68</v>
      </c>
      <c r="F129" s="1"/>
      <c r="G129" s="1" t="s">
        <v>225</v>
      </c>
    </row>
    <row r="130" spans="1:7" ht="15" customHeight="1">
      <c r="A130" s="1">
        <v>97</v>
      </c>
      <c r="B130" s="1" t="s">
        <v>230</v>
      </c>
      <c r="C130" s="5" t="s">
        <v>231</v>
      </c>
      <c r="D130" s="1">
        <f>3+3</f>
        <v>6</v>
      </c>
      <c r="E130" s="1" t="s">
        <v>68</v>
      </c>
      <c r="F130" s="1"/>
      <c r="G130" s="1" t="s">
        <v>228</v>
      </c>
    </row>
    <row r="131" spans="1:7" ht="15" customHeight="1">
      <c r="A131" s="1">
        <v>98</v>
      </c>
      <c r="B131" s="1" t="s">
        <v>232</v>
      </c>
      <c r="C131" s="5" t="s">
        <v>233</v>
      </c>
      <c r="D131" s="1">
        <f>2+4</f>
        <v>6</v>
      </c>
      <c r="E131" s="1" t="s">
        <v>68</v>
      </c>
      <c r="F131" s="1"/>
      <c r="G131" s="1" t="s">
        <v>228</v>
      </c>
    </row>
    <row r="132" spans="1:7" ht="15" customHeight="1">
      <c r="A132" s="1">
        <v>99</v>
      </c>
      <c r="B132" s="1" t="s">
        <v>234</v>
      </c>
      <c r="C132" s="5" t="s">
        <v>235</v>
      </c>
      <c r="D132" s="1">
        <f>2+14-14</f>
        <v>2</v>
      </c>
      <c r="E132" s="1" t="s">
        <v>68</v>
      </c>
      <c r="F132" s="1"/>
      <c r="G132" s="1" t="s">
        <v>228</v>
      </c>
    </row>
    <row r="133" spans="1:7" ht="15" customHeight="1">
      <c r="A133" s="1">
        <v>100</v>
      </c>
      <c r="B133" s="1" t="s">
        <v>236</v>
      </c>
      <c r="C133" s="5" t="s">
        <v>237</v>
      </c>
      <c r="D133" s="1">
        <v>26</v>
      </c>
      <c r="E133" s="1" t="s">
        <v>68</v>
      </c>
      <c r="F133" s="1"/>
      <c r="G133" s="1" t="s">
        <v>225</v>
      </c>
    </row>
    <row r="134" spans="1:7" ht="15" customHeight="1">
      <c r="A134" s="1">
        <v>101</v>
      </c>
      <c r="B134" s="1" t="s">
        <v>238</v>
      </c>
      <c r="C134" s="5" t="s">
        <v>239</v>
      </c>
      <c r="D134" s="1">
        <f>1+1+1.5+3.5</f>
        <v>7</v>
      </c>
      <c r="E134" s="1" t="s">
        <v>68</v>
      </c>
      <c r="F134" s="1"/>
      <c r="G134" s="1" t="s">
        <v>228</v>
      </c>
    </row>
    <row r="135" spans="1:7" ht="15" customHeight="1">
      <c r="A135" s="1">
        <v>102</v>
      </c>
      <c r="B135" s="1" t="s">
        <v>240</v>
      </c>
      <c r="C135" s="5"/>
      <c r="D135" s="1">
        <f>39+20+21+58+1+49+88+128+33+67+34+106+78+400+112+138+353+349+117+128+307+312+273+54+86+17+229+424+28+58+20+98+26+160.5+117+329+36+282+4+18+18+18+87+103+187+69+128+311+550+27+29+21+86+849+191+12+51+512+19+425+9+721+835+322+273+122+19+11+414+220+945+52+25+905+2426+623+289+483+605+50+269+253+1342+9+11+129+686+147+64+31-1636-116+0.5-183</f>
        <v>19246</v>
      </c>
      <c r="E135" s="1" t="s">
        <v>68</v>
      </c>
      <c r="F135" s="1"/>
      <c r="G135" s="1" t="s">
        <v>241</v>
      </c>
    </row>
    <row r="136" spans="1:7" ht="15" customHeight="1">
      <c r="A136" s="1">
        <v>103</v>
      </c>
      <c r="B136" s="1" t="s">
        <v>242</v>
      </c>
      <c r="C136" s="5" t="s">
        <v>243</v>
      </c>
      <c r="D136" s="1">
        <f>74+23+33+13+47+27+33+32+38</f>
        <v>320</v>
      </c>
      <c r="E136" s="1" t="s">
        <v>68</v>
      </c>
      <c r="F136" s="1"/>
      <c r="G136" s="1" t="s">
        <v>134</v>
      </c>
    </row>
    <row r="137" spans="1:7" ht="15" customHeight="1">
      <c r="A137" s="1">
        <v>104</v>
      </c>
      <c r="B137" s="1" t="s">
        <v>244</v>
      </c>
      <c r="C137" s="5" t="s">
        <v>245</v>
      </c>
      <c r="D137" s="1">
        <f>60.6+51.6+49+36.9+33.2+25.6+20.7+0.4</f>
        <v>278</v>
      </c>
      <c r="E137" s="1" t="s">
        <v>68</v>
      </c>
      <c r="F137" s="1"/>
      <c r="G137" s="1" t="s">
        <v>134</v>
      </c>
    </row>
    <row r="138" spans="1:7" ht="15" customHeight="1">
      <c r="A138" s="1">
        <v>105</v>
      </c>
      <c r="B138" s="1" t="s">
        <v>246</v>
      </c>
      <c r="C138" s="5" t="s">
        <v>247</v>
      </c>
      <c r="D138" s="1">
        <f>107.2+89.7+56.4+34.5+0.2</f>
        <v>288</v>
      </c>
      <c r="E138" s="1" t="s">
        <v>68</v>
      </c>
      <c r="F138" s="1"/>
      <c r="G138" s="1" t="s">
        <v>215</v>
      </c>
    </row>
    <row r="139" spans="1:7" ht="15" customHeight="1">
      <c r="A139" s="1">
        <v>106</v>
      </c>
      <c r="B139" s="1" t="s">
        <v>248</v>
      </c>
      <c r="C139" s="5" t="s">
        <v>249</v>
      </c>
      <c r="D139" s="1">
        <f>60.4+52.7+51.1+38.6+31.3+28.4+0.5</f>
        <v>263</v>
      </c>
      <c r="E139" s="1" t="s">
        <v>68</v>
      </c>
      <c r="F139" s="1"/>
      <c r="G139" s="1" t="s">
        <v>134</v>
      </c>
    </row>
    <row r="140" spans="1:7" ht="15" customHeight="1">
      <c r="A140" s="1">
        <v>107</v>
      </c>
      <c r="B140" s="1" t="s">
        <v>250</v>
      </c>
      <c r="C140" s="5" t="s">
        <v>251</v>
      </c>
      <c r="D140" s="1">
        <f>139.5+66.8+47.2+0.5</f>
        <v>254</v>
      </c>
      <c r="E140" s="1" t="s">
        <v>68</v>
      </c>
      <c r="F140" s="1"/>
      <c r="G140" s="1" t="s">
        <v>215</v>
      </c>
    </row>
    <row r="141" spans="1:7" ht="15" customHeight="1">
      <c r="A141" s="1">
        <v>108</v>
      </c>
      <c r="B141" s="1" t="s">
        <v>167</v>
      </c>
      <c r="C141" s="5" t="s">
        <v>252</v>
      </c>
      <c r="D141" s="1">
        <f>18.8+0.2</f>
        <v>19</v>
      </c>
      <c r="E141" s="1" t="s">
        <v>68</v>
      </c>
      <c r="F141" s="1"/>
      <c r="G141" s="1" t="s">
        <v>102</v>
      </c>
    </row>
    <row r="142" spans="1:7" ht="15" customHeight="1">
      <c r="A142" s="1">
        <v>109</v>
      </c>
      <c r="B142" s="1" t="s">
        <v>253</v>
      </c>
      <c r="C142" s="5">
        <v>0.167372685185185</v>
      </c>
      <c r="D142" s="1">
        <f>SUM(D39:D141)</f>
        <v>33664</v>
      </c>
      <c r="E142" s="1" t="s">
        <v>68</v>
      </c>
      <c r="F142" s="1"/>
      <c r="G142" s="1" t="s">
        <v>254</v>
      </c>
    </row>
    <row r="143" spans="1:7" ht="15" customHeight="1">
      <c r="A143" s="1">
        <v>110</v>
      </c>
      <c r="B143" s="1" t="s">
        <v>255</v>
      </c>
      <c r="C143" s="5" t="s">
        <v>256</v>
      </c>
      <c r="D143" s="1">
        <v>51</v>
      </c>
      <c r="E143" s="1" t="s">
        <v>257</v>
      </c>
      <c r="F143" s="1"/>
      <c r="G143" s="1" t="s">
        <v>258</v>
      </c>
    </row>
    <row r="144" spans="1:7" ht="15" customHeight="1">
      <c r="A144" s="1">
        <v>111</v>
      </c>
      <c r="B144" s="1" t="s">
        <v>259</v>
      </c>
      <c r="C144" s="1"/>
      <c r="D144" s="1">
        <v>20</v>
      </c>
      <c r="E144" s="1" t="s">
        <v>260</v>
      </c>
      <c r="F144" s="1"/>
      <c r="G144" s="1"/>
    </row>
  </sheetData>
  <mergeCells count="2">
    <mergeCell ref="A1:G1"/>
    <mergeCell ref="A2:G2"/>
  </mergeCells>
  <printOptions horizontalCentered="1"/>
  <pageMargins left="0.15748031496062992" right="0.07874015748031496" top="0.3937007874015748" bottom="0.42" header="0.15748031496062992" footer="0.1574803149606299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明星电脑</cp:lastModifiedBy>
  <cp:lastPrinted>2017-07-27T03:56:28Z</cp:lastPrinted>
  <dcterms:created xsi:type="dcterms:W3CDTF">2017-07-27T03:50:47Z</dcterms:created>
  <dcterms:modified xsi:type="dcterms:W3CDTF">2017-07-27T04:06:56Z</dcterms:modified>
  <cp:category/>
  <cp:version/>
  <cp:contentType/>
  <cp:contentStatus/>
</cp:coreProperties>
</file>